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375" windowHeight="4710" activeTab="0"/>
  </bookViews>
  <sheets>
    <sheet name="Totals" sheetId="1" r:id="rId1"/>
  </sheets>
  <definedNames>
    <definedName name="_xlnm.Print_Area" localSheetId="0">'Totals'!$A$1:$L$75</definedName>
  </definedNames>
  <calcPr fullCalcOnLoad="1"/>
</workbook>
</file>

<file path=xl/sharedStrings.xml><?xml version="1.0" encoding="utf-8"?>
<sst xmlns="http://schemas.openxmlformats.org/spreadsheetml/2006/main" count="78" uniqueCount="67">
  <si>
    <t>Aircraft</t>
  </si>
  <si>
    <t>Simulator</t>
  </si>
  <si>
    <t>Solo</t>
  </si>
  <si>
    <t>Student</t>
  </si>
  <si>
    <t>T-37</t>
  </si>
  <si>
    <t>TOTAL</t>
  </si>
  <si>
    <t>Primary</t>
  </si>
  <si>
    <t>Qual</t>
  </si>
  <si>
    <t>Total</t>
  </si>
  <si>
    <t>Secondary</t>
  </si>
  <si>
    <t>Instructor</t>
  </si>
  <si>
    <t>Evaluator</t>
  </si>
  <si>
    <t>Other</t>
  </si>
  <si>
    <t>Night</t>
  </si>
  <si>
    <t>Instr.</t>
  </si>
  <si>
    <t>Sorties</t>
  </si>
  <si>
    <t>MDS Totals</t>
  </si>
  <si>
    <t>Simulator Time</t>
  </si>
  <si>
    <t>SIM Totals</t>
  </si>
  <si>
    <t>PIC</t>
  </si>
  <si>
    <t>SIC</t>
  </si>
  <si>
    <t>Transport</t>
  </si>
  <si>
    <t>T-1A</t>
  </si>
  <si>
    <t>Total Jet &gt; 20Klbs</t>
  </si>
  <si>
    <t>Total Flying Time</t>
  </si>
  <si>
    <t>Turbine Total</t>
  </si>
  <si>
    <t>Career Totals - Calculations for Application and Resume</t>
  </si>
  <si>
    <t>XP</t>
  </si>
  <si>
    <t>Jump</t>
  </si>
  <si>
    <t>U-2</t>
  </si>
  <si>
    <t>UPDATED</t>
  </si>
  <si>
    <t>C-172</t>
  </si>
  <si>
    <t>EP/IP</t>
  </si>
  <si>
    <t xml:space="preserve">SKC-135(Q) </t>
  </si>
  <si>
    <t>T-41C</t>
  </si>
  <si>
    <t>PA28-161</t>
  </si>
  <si>
    <t>PA-44-180</t>
  </si>
  <si>
    <t>Type</t>
  </si>
  <si>
    <t>Stud</t>
  </si>
  <si>
    <t>Solo/PIC</t>
  </si>
  <si>
    <t>KC-135 R/T</t>
  </si>
  <si>
    <t>Solo Sorties</t>
  </si>
  <si>
    <t>CP</t>
  </si>
  <si>
    <t>Total Multiengine</t>
  </si>
  <si>
    <t>Civilian</t>
  </si>
  <si>
    <t>Actual Inst</t>
  </si>
  <si>
    <t>Simulated Inst</t>
  </si>
  <si>
    <t>Total Inst</t>
  </si>
  <si>
    <t>Conver x .3</t>
  </si>
  <si>
    <t>Conver x .2</t>
  </si>
  <si>
    <t>w/Conversion x.3</t>
  </si>
  <si>
    <t>w/Conversion x.2</t>
  </si>
  <si>
    <t>Totals/wo Conversion</t>
  </si>
  <si>
    <t>All Air Lines</t>
  </si>
  <si>
    <t>Totals with Conversion</t>
  </si>
  <si>
    <t>Conversion Factor</t>
  </si>
  <si>
    <t>PIC*</t>
  </si>
  <si>
    <t>Total Military</t>
  </si>
  <si>
    <r>
      <t xml:space="preserve">FLIGHT TIME CALCULATIONS FOR: </t>
    </r>
    <r>
      <rPr>
        <b/>
        <sz val="12"/>
        <color indexed="10"/>
        <rFont val="Arial"/>
        <family val="2"/>
      </rPr>
      <t xml:space="preserve"> </t>
    </r>
    <r>
      <rPr>
        <b/>
        <sz val="20"/>
        <color indexed="10"/>
        <rFont val="Arial"/>
        <family val="2"/>
      </rPr>
      <t>*</t>
    </r>
  </si>
  <si>
    <t>NOTE:  YOU WILL ONLY BE ABLE TO UPDATE GRAY SHADED CELLS THE PROGEM WILL DO EVERYTHING ELSE</t>
  </si>
  <si>
    <t>Military Flight Time. Times taken from USAF flying history report</t>
  </si>
  <si>
    <t>Military Student Flight Time.  Times taken from UPT transcripts</t>
  </si>
  <si>
    <t>IP (included in PIC)</t>
  </si>
  <si>
    <t>Sim Instr.</t>
  </si>
  <si>
    <t>PIC as it appears on FSR</t>
  </si>
  <si>
    <t>Civilian Flight Time.  Times taken from civilian pilot logbook</t>
  </si>
  <si>
    <t>Your Name Here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</si>
</sst>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d\-mmm\-yyyy;@"/>
    <numFmt numFmtId="167" formatCode="[$-409]dd\-mmm\-yy;@"/>
    <numFmt numFmtId="168" formatCode="&quot;Yes&quot;;&quot;Yes&quot;;&quot;No&quot;"/>
    <numFmt numFmtId="169" formatCode="&quot;True&quot;;&quot;True&quot;;&quot;False&quot;"/>
    <numFmt numFmtId="170" formatCode="&quot;On&quot;;&quot;On&quot;;&quot;Off&quot;"/>
    <numFmt numFmtId="171" formatCode="[$€-2]\ #,##0.00_);[Red]\([$€-2]\ #,##0.00\)"/>
  </numFmts>
  <fonts count="19">
    <font>
      <sz val="10"/>
      <name val="Arial"/>
      <family val="0"/>
    </font>
    <font>
      <b/>
      <sz val="10"/>
      <name val="Arial"/>
      <family val="0"/>
    </font>
    <font>
      <i/>
      <sz val="10"/>
      <name val="Arial"/>
      <family val="0"/>
    </font>
    <font>
      <b/>
      <i/>
      <sz val="10"/>
      <name val="Arial"/>
      <family val="0"/>
    </font>
    <font>
      <b/>
      <sz val="12"/>
      <name val="Arial"/>
      <family val="0"/>
    </font>
    <font>
      <sz val="7"/>
      <name val="Arial"/>
      <family val="2"/>
    </font>
    <font>
      <b/>
      <sz val="7"/>
      <name val="Arial"/>
      <family val="2"/>
    </font>
    <font>
      <sz val="8"/>
      <name val="Arial"/>
      <family val="2"/>
    </font>
    <font>
      <b/>
      <sz val="8"/>
      <name val="Arial"/>
      <family val="2"/>
    </font>
    <font>
      <u val="single"/>
      <sz val="10"/>
      <color indexed="12"/>
      <name val="Arial"/>
      <family val="0"/>
    </font>
    <font>
      <b/>
      <sz val="12"/>
      <color indexed="10"/>
      <name val="Arial"/>
      <family val="2"/>
    </font>
    <font>
      <b/>
      <sz val="20"/>
      <color indexed="10"/>
      <name val="Arial"/>
      <family val="2"/>
    </font>
    <font>
      <u val="single"/>
      <sz val="10"/>
      <color indexed="36"/>
      <name val="Arial"/>
      <family val="0"/>
    </font>
    <font>
      <sz val="8"/>
      <color indexed="10"/>
      <name val="Arial"/>
      <family val="2"/>
    </font>
    <font>
      <b/>
      <sz val="11"/>
      <name val="Arial"/>
      <family val="2"/>
    </font>
    <font>
      <sz val="7"/>
      <color indexed="10"/>
      <name val="Arial"/>
      <family val="2"/>
    </font>
    <font>
      <b/>
      <sz val="8"/>
      <color indexed="10"/>
      <name val="Arial"/>
      <family val="2"/>
    </font>
    <font>
      <b/>
      <sz val="9"/>
      <name val="Arial"/>
      <family val="2"/>
    </font>
    <font>
      <b/>
      <sz val="9"/>
      <color indexed="12"/>
      <name val="Arial"/>
      <family val="2"/>
    </font>
  </fonts>
  <fills count="8">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s>
  <borders count="16">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2" fontId="4" fillId="0" borderId="0" xfId="0" applyNumberFormat="1" applyFont="1" applyAlignment="1" applyProtection="1">
      <alignment/>
      <protection/>
    </xf>
    <xf numFmtId="2" fontId="0" fillId="0" borderId="0" xfId="0" applyNumberFormat="1" applyAlignment="1" applyProtection="1">
      <alignment/>
      <protection/>
    </xf>
    <xf numFmtId="0" fontId="0" fillId="0" borderId="0" xfId="0" applyAlignment="1" applyProtection="1">
      <alignment/>
      <protection/>
    </xf>
    <xf numFmtId="2" fontId="5" fillId="0" borderId="0" xfId="0" applyNumberFormat="1" applyFont="1" applyAlignment="1" applyProtection="1">
      <alignment/>
      <protection/>
    </xf>
    <xf numFmtId="167" fontId="5" fillId="0" borderId="0" xfId="0" applyNumberFormat="1" applyFont="1" applyAlignment="1" applyProtection="1">
      <alignment/>
      <protection/>
    </xf>
    <xf numFmtId="0" fontId="5" fillId="0" borderId="0" xfId="0" applyFont="1" applyAlignment="1" applyProtection="1">
      <alignment/>
      <protection/>
    </xf>
    <xf numFmtId="2" fontId="7" fillId="0" borderId="0" xfId="0" applyNumberFormat="1" applyFont="1" applyFill="1" applyAlignment="1" applyProtection="1">
      <alignment/>
      <protection/>
    </xf>
    <xf numFmtId="0" fontId="5" fillId="0" borderId="0" xfId="0" applyFont="1" applyFill="1" applyAlignment="1" applyProtection="1">
      <alignment/>
      <protection/>
    </xf>
    <xf numFmtId="2" fontId="8" fillId="0" borderId="0" xfId="0" applyNumberFormat="1" applyFont="1" applyAlignment="1" applyProtection="1">
      <alignment horizontal="center"/>
      <protection/>
    </xf>
    <xf numFmtId="164" fontId="7" fillId="0" borderId="0" xfId="0" applyNumberFormat="1" applyFont="1" applyAlignment="1" applyProtection="1">
      <alignment horizontal="center"/>
      <protection/>
    </xf>
    <xf numFmtId="164" fontId="5" fillId="0" borderId="0" xfId="0" applyNumberFormat="1" applyFont="1" applyAlignment="1" applyProtection="1">
      <alignment/>
      <protection/>
    </xf>
    <xf numFmtId="164" fontId="7" fillId="0" borderId="0" xfId="0" applyNumberFormat="1" applyFont="1" applyAlignment="1" applyProtection="1">
      <alignment horizontal="left"/>
      <protection/>
    </xf>
    <xf numFmtId="164" fontId="7" fillId="0" borderId="0" xfId="0" applyNumberFormat="1" applyFont="1" applyFill="1" applyAlignment="1" applyProtection="1">
      <alignment/>
      <protection/>
    </xf>
    <xf numFmtId="164" fontId="7" fillId="0" borderId="0" xfId="0" applyNumberFormat="1" applyFont="1" applyFill="1" applyBorder="1" applyAlignment="1" applyProtection="1">
      <alignment/>
      <protection/>
    </xf>
    <xf numFmtId="164" fontId="5" fillId="0" borderId="0" xfId="0" applyNumberFormat="1" applyFont="1" applyFill="1" applyAlignment="1" applyProtection="1">
      <alignment/>
      <protection/>
    </xf>
    <xf numFmtId="164" fontId="8" fillId="0" borderId="0" xfId="0" applyNumberFormat="1" applyFont="1" applyFill="1" applyBorder="1" applyAlignment="1" applyProtection="1">
      <alignment/>
      <protection/>
    </xf>
    <xf numFmtId="164" fontId="6" fillId="0" borderId="0" xfId="0" applyNumberFormat="1" applyFont="1" applyAlignment="1" applyProtection="1">
      <alignment/>
      <protection/>
    </xf>
    <xf numFmtId="0" fontId="6" fillId="0" borderId="0" xfId="0" applyFont="1" applyAlignment="1" applyProtection="1">
      <alignment/>
      <protection/>
    </xf>
    <xf numFmtId="164" fontId="7" fillId="0" borderId="0" xfId="0" applyNumberFormat="1" applyFont="1" applyFill="1" applyBorder="1" applyAlignment="1" applyProtection="1">
      <alignment horizontal="center"/>
      <protection/>
    </xf>
    <xf numFmtId="164" fontId="5" fillId="0" borderId="0" xfId="0" applyNumberFormat="1" applyFont="1" applyAlignment="1" applyProtection="1">
      <alignment horizontal="center"/>
      <protection/>
    </xf>
    <xf numFmtId="0" fontId="5" fillId="0" borderId="0" xfId="0" applyFont="1" applyAlignment="1" applyProtection="1">
      <alignment horizontal="center"/>
      <protection/>
    </xf>
    <xf numFmtId="164" fontId="8" fillId="0" borderId="0" xfId="0" applyNumberFormat="1" applyFont="1" applyFill="1" applyBorder="1" applyAlignment="1" applyProtection="1">
      <alignment horizontal="right"/>
      <protection/>
    </xf>
    <xf numFmtId="164" fontId="6" fillId="0" borderId="0" xfId="0" applyNumberFormat="1" applyFont="1" applyAlignment="1" applyProtection="1">
      <alignment horizontal="center"/>
      <protection/>
    </xf>
    <xf numFmtId="164" fontId="8" fillId="0" borderId="0" xfId="0" applyNumberFormat="1" applyFont="1" applyFill="1" applyAlignment="1" applyProtection="1">
      <alignment/>
      <protection/>
    </xf>
    <xf numFmtId="0" fontId="6" fillId="0" borderId="0" xfId="0" applyFont="1" applyAlignment="1" applyProtection="1">
      <alignment horizontal="center"/>
      <protection/>
    </xf>
    <xf numFmtId="164" fontId="7" fillId="0" borderId="1" xfId="0" applyNumberFormat="1" applyFont="1" applyBorder="1" applyAlignment="1" applyProtection="1">
      <alignment/>
      <protection/>
    </xf>
    <xf numFmtId="164" fontId="8" fillId="0" borderId="1" xfId="0" applyNumberFormat="1" applyFont="1" applyBorder="1" applyAlignment="1" applyProtection="1">
      <alignment horizontal="center"/>
      <protection/>
    </xf>
    <xf numFmtId="164" fontId="7" fillId="0" borderId="0" xfId="0" applyNumberFormat="1" applyFont="1" applyBorder="1" applyAlignment="1" applyProtection="1">
      <alignment/>
      <protection/>
    </xf>
    <xf numFmtId="164" fontId="8" fillId="0" borderId="0" xfId="0" applyNumberFormat="1" applyFont="1" applyBorder="1" applyAlignment="1" applyProtection="1">
      <alignment horizontal="center"/>
      <protection/>
    </xf>
    <xf numFmtId="164" fontId="7" fillId="0" borderId="1" xfId="0" applyNumberFormat="1" applyFont="1" applyBorder="1" applyAlignment="1" applyProtection="1">
      <alignment horizontal="center"/>
      <protection/>
    </xf>
    <xf numFmtId="164" fontId="7" fillId="0" borderId="0" xfId="0" applyNumberFormat="1" applyFont="1" applyBorder="1" applyAlignment="1" applyProtection="1">
      <alignment horizontal="center"/>
      <protection/>
    </xf>
    <xf numFmtId="164" fontId="8" fillId="0" borderId="1" xfId="0" applyNumberFormat="1" applyFont="1" applyBorder="1" applyAlignment="1" applyProtection="1">
      <alignment/>
      <protection/>
    </xf>
    <xf numFmtId="164" fontId="7" fillId="0" borderId="1" xfId="0" applyNumberFormat="1" applyFont="1" applyFill="1" applyBorder="1" applyAlignment="1" applyProtection="1">
      <alignment horizontal="right"/>
      <protection/>
    </xf>
    <xf numFmtId="0" fontId="7" fillId="0" borderId="0" xfId="0" applyFont="1" applyAlignment="1" applyProtection="1">
      <alignment/>
      <protection/>
    </xf>
    <xf numFmtId="2" fontId="1" fillId="0" borderId="0" xfId="0" applyNumberFormat="1" applyFont="1" applyAlignment="1" applyProtection="1">
      <alignment/>
      <protection/>
    </xf>
    <xf numFmtId="2" fontId="8" fillId="0" borderId="0" xfId="0" applyNumberFormat="1" applyFont="1" applyAlignment="1" applyProtection="1">
      <alignment wrapText="1"/>
      <protection/>
    </xf>
    <xf numFmtId="164" fontId="7" fillId="0" borderId="1" xfId="0" applyNumberFormat="1" applyFont="1" applyBorder="1" applyAlignment="1" applyProtection="1">
      <alignment horizontal="right"/>
      <protection/>
    </xf>
    <xf numFmtId="164" fontId="7" fillId="2" borderId="1" xfId="0" applyNumberFormat="1" applyFont="1" applyFill="1" applyBorder="1" applyAlignment="1" applyProtection="1">
      <alignment horizontal="center"/>
      <protection locked="0"/>
    </xf>
    <xf numFmtId="164" fontId="7" fillId="2" borderId="1" xfId="0" applyNumberFormat="1" applyFont="1" applyFill="1" applyBorder="1" applyAlignment="1" applyProtection="1">
      <alignment horizontal="right"/>
      <protection locked="0"/>
    </xf>
    <xf numFmtId="2" fontId="7" fillId="0" borderId="2" xfId="0" applyNumberFormat="1" applyFont="1" applyBorder="1" applyAlignment="1" applyProtection="1">
      <alignment/>
      <protection/>
    </xf>
    <xf numFmtId="2" fontId="1" fillId="2" borderId="1" xfId="0" applyNumberFormat="1" applyFont="1" applyFill="1" applyBorder="1" applyAlignment="1" applyProtection="1">
      <alignment/>
      <protection locked="0"/>
    </xf>
    <xf numFmtId="164" fontId="8" fillId="2" borderId="1" xfId="0" applyNumberFormat="1" applyFont="1" applyFill="1" applyBorder="1" applyAlignment="1" applyProtection="1">
      <alignment/>
      <protection/>
    </xf>
    <xf numFmtId="0" fontId="8" fillId="0" borderId="3" xfId="0" applyFont="1" applyBorder="1" applyAlignment="1" applyProtection="1">
      <alignment horizontal="left"/>
      <protection/>
    </xf>
    <xf numFmtId="0" fontId="8" fillId="0" borderId="4" xfId="0" applyFont="1" applyBorder="1" applyAlignment="1" applyProtection="1">
      <alignment horizontal="left"/>
      <protection/>
    </xf>
    <xf numFmtId="2" fontId="5" fillId="0" borderId="0" xfId="0" applyNumberFormat="1" applyFont="1" applyAlignment="1" applyProtection="1">
      <alignment/>
      <protection/>
    </xf>
    <xf numFmtId="0" fontId="0" fillId="0" borderId="0" xfId="0" applyAlignment="1" applyProtection="1">
      <alignment/>
      <protection/>
    </xf>
    <xf numFmtId="164" fontId="7" fillId="0" borderId="5" xfId="0" applyNumberFormat="1" applyFont="1" applyFill="1" applyBorder="1" applyAlignment="1" applyProtection="1">
      <alignment/>
      <protection/>
    </xf>
    <xf numFmtId="164" fontId="7" fillId="0" borderId="6" xfId="0" applyNumberFormat="1" applyFont="1" applyFill="1" applyBorder="1" applyAlignment="1" applyProtection="1">
      <alignment/>
      <protection/>
    </xf>
    <xf numFmtId="164" fontId="8" fillId="3" borderId="1" xfId="0" applyNumberFormat="1" applyFont="1" applyFill="1" applyBorder="1" applyAlignment="1" applyProtection="1">
      <alignment horizontal="center"/>
      <protection/>
    </xf>
    <xf numFmtId="164" fontId="7" fillId="3" borderId="1" xfId="0" applyNumberFormat="1" applyFont="1" applyFill="1" applyBorder="1" applyAlignment="1" applyProtection="1">
      <alignment horizontal="right"/>
      <protection/>
    </xf>
    <xf numFmtId="2" fontId="8" fillId="4" borderId="2" xfId="0" applyNumberFormat="1" applyFont="1" applyFill="1" applyBorder="1" applyAlignment="1" applyProtection="1">
      <alignment horizontal="center"/>
      <protection/>
    </xf>
    <xf numFmtId="164" fontId="8" fillId="4" borderId="1" xfId="0" applyNumberFormat="1" applyFont="1" applyFill="1" applyBorder="1" applyAlignment="1" applyProtection="1">
      <alignment horizontal="center"/>
      <protection/>
    </xf>
    <xf numFmtId="164" fontId="8" fillId="5" borderId="1" xfId="0" applyNumberFormat="1" applyFont="1" applyFill="1" applyBorder="1" applyAlignment="1" applyProtection="1">
      <alignment horizontal="center"/>
      <protection/>
    </xf>
    <xf numFmtId="164" fontId="8" fillId="5" borderId="1" xfId="0" applyNumberFormat="1" applyFont="1" applyFill="1" applyBorder="1" applyAlignment="1" applyProtection="1">
      <alignment/>
      <protection/>
    </xf>
    <xf numFmtId="164" fontId="14" fillId="4" borderId="1" xfId="0" applyNumberFormat="1" applyFont="1" applyFill="1" applyBorder="1" applyAlignment="1" applyProtection="1">
      <alignment horizontal="center"/>
      <protection/>
    </xf>
    <xf numFmtId="164" fontId="14" fillId="0" borderId="0" xfId="0" applyNumberFormat="1" applyFont="1" applyBorder="1" applyAlignment="1" applyProtection="1">
      <alignment horizontal="center"/>
      <protection/>
    </xf>
    <xf numFmtId="164" fontId="14" fillId="0" borderId="0" xfId="0" applyNumberFormat="1" applyFont="1" applyAlignment="1" applyProtection="1">
      <alignment/>
      <protection/>
    </xf>
    <xf numFmtId="0" fontId="14" fillId="0" borderId="0" xfId="0" applyFont="1" applyAlignment="1" applyProtection="1">
      <alignment/>
      <protection/>
    </xf>
    <xf numFmtId="164" fontId="14" fillId="0" borderId="1" xfId="0" applyNumberFormat="1" applyFont="1" applyBorder="1" applyAlignment="1" applyProtection="1">
      <alignment/>
      <protection/>
    </xf>
    <xf numFmtId="164" fontId="14" fillId="4" borderId="1" xfId="0" applyNumberFormat="1" applyFont="1" applyFill="1" applyBorder="1" applyAlignment="1" applyProtection="1">
      <alignment/>
      <protection/>
    </xf>
    <xf numFmtId="164" fontId="14" fillId="0" borderId="0" xfId="0" applyNumberFormat="1" applyFont="1" applyFill="1" applyBorder="1" applyAlignment="1" applyProtection="1">
      <alignment/>
      <protection/>
    </xf>
    <xf numFmtId="0" fontId="0" fillId="6" borderId="0" xfId="0" applyFill="1" applyAlignment="1" applyProtection="1">
      <alignment/>
      <protection/>
    </xf>
    <xf numFmtId="164" fontId="7" fillId="0" borderId="1" xfId="0" applyNumberFormat="1" applyFont="1" applyFill="1" applyBorder="1" applyAlignment="1" applyProtection="1">
      <alignment horizontal="center"/>
      <protection/>
    </xf>
    <xf numFmtId="164" fontId="8" fillId="6" borderId="1" xfId="0" applyNumberFormat="1" applyFont="1" applyFill="1" applyBorder="1" applyAlignment="1" applyProtection="1">
      <alignment horizontal="center"/>
      <protection/>
    </xf>
    <xf numFmtId="0" fontId="14" fillId="6" borderId="1" xfId="0" applyFont="1" applyFill="1" applyBorder="1" applyAlignment="1" applyProtection="1">
      <alignment horizontal="center"/>
      <protection/>
    </xf>
    <xf numFmtId="2" fontId="15" fillId="0" borderId="0" xfId="0" applyNumberFormat="1" applyFont="1" applyFill="1" applyAlignment="1" applyProtection="1">
      <alignment/>
      <protection/>
    </xf>
    <xf numFmtId="0" fontId="8" fillId="0" borderId="3" xfId="0" applyFont="1" applyBorder="1" applyAlignment="1" applyProtection="1">
      <alignment horizontal="left"/>
      <protection/>
    </xf>
    <xf numFmtId="0" fontId="8" fillId="0" borderId="4" xfId="0" applyFont="1" applyBorder="1" applyAlignment="1" applyProtection="1">
      <alignment horizontal="left"/>
      <protection/>
    </xf>
    <xf numFmtId="164" fontId="8" fillId="0" borderId="3" xfId="0" applyNumberFormat="1" applyFont="1" applyBorder="1" applyAlignment="1" applyProtection="1">
      <alignment horizontal="left"/>
      <protection/>
    </xf>
    <xf numFmtId="164" fontId="8" fillId="0" borderId="4" xfId="0" applyNumberFormat="1" applyFont="1" applyBorder="1" applyAlignment="1" applyProtection="1">
      <alignment horizontal="left"/>
      <protection/>
    </xf>
    <xf numFmtId="2" fontId="4" fillId="3" borderId="1" xfId="0" applyNumberFormat="1" applyFont="1" applyFill="1" applyBorder="1" applyAlignment="1" applyProtection="1">
      <alignment horizontal="center"/>
      <protection/>
    </xf>
    <xf numFmtId="2" fontId="16" fillId="7" borderId="7" xfId="0" applyNumberFormat="1" applyFont="1" applyFill="1" applyBorder="1" applyAlignment="1" applyProtection="1">
      <alignment horizontal="center" wrapText="1"/>
      <protection/>
    </xf>
    <xf numFmtId="2" fontId="16" fillId="7" borderId="8" xfId="0" applyNumberFormat="1" applyFont="1" applyFill="1" applyBorder="1" applyAlignment="1" applyProtection="1">
      <alignment horizontal="center" wrapText="1"/>
      <protection/>
    </xf>
    <xf numFmtId="2" fontId="16" fillId="7" borderId="9" xfId="0" applyNumberFormat="1" applyFont="1" applyFill="1" applyBorder="1" applyAlignment="1" applyProtection="1">
      <alignment horizontal="center" wrapText="1"/>
      <protection/>
    </xf>
    <xf numFmtId="2" fontId="16" fillId="7" borderId="10" xfId="0" applyNumberFormat="1" applyFont="1" applyFill="1" applyBorder="1" applyAlignment="1" applyProtection="1">
      <alignment horizontal="center" wrapText="1"/>
      <protection/>
    </xf>
    <xf numFmtId="2" fontId="16" fillId="7" borderId="0" xfId="0" applyNumberFormat="1" applyFont="1" applyFill="1" applyBorder="1" applyAlignment="1" applyProtection="1">
      <alignment horizontal="center" wrapText="1"/>
      <protection/>
    </xf>
    <xf numFmtId="2" fontId="16" fillId="7" borderId="11" xfId="0" applyNumberFormat="1" applyFont="1" applyFill="1" applyBorder="1" applyAlignment="1" applyProtection="1">
      <alignment horizontal="center" wrapText="1"/>
      <protection/>
    </xf>
    <xf numFmtId="2" fontId="16" fillId="7" borderId="12" xfId="0" applyNumberFormat="1" applyFont="1" applyFill="1" applyBorder="1" applyAlignment="1" applyProtection="1">
      <alignment horizontal="center" wrapText="1"/>
      <protection/>
    </xf>
    <xf numFmtId="2" fontId="16" fillId="7" borderId="13" xfId="0" applyNumberFormat="1" applyFont="1" applyFill="1" applyBorder="1" applyAlignment="1" applyProtection="1">
      <alignment horizontal="center" wrapText="1"/>
      <protection/>
    </xf>
    <xf numFmtId="2" fontId="16" fillId="7" borderId="14" xfId="0" applyNumberFormat="1" applyFont="1" applyFill="1" applyBorder="1" applyAlignment="1" applyProtection="1">
      <alignment horizontal="center" wrapText="1"/>
      <protection/>
    </xf>
    <xf numFmtId="164" fontId="4" fillId="3" borderId="1" xfId="0" applyNumberFormat="1" applyFont="1" applyFill="1" applyBorder="1" applyAlignment="1" applyProtection="1">
      <alignment horizontal="center"/>
      <protection/>
    </xf>
    <xf numFmtId="164" fontId="8" fillId="2" borderId="1" xfId="0" applyNumberFormat="1" applyFont="1" applyFill="1" applyBorder="1" applyAlignment="1" applyProtection="1">
      <alignment horizontal="center"/>
      <protection/>
    </xf>
    <xf numFmtId="164" fontId="8" fillId="5" borderId="1" xfId="0" applyNumberFormat="1" applyFont="1" applyFill="1" applyBorder="1" applyAlignment="1" applyProtection="1">
      <alignment horizontal="left"/>
      <protection/>
    </xf>
    <xf numFmtId="0" fontId="17" fillId="0" borderId="5" xfId="0" applyFont="1" applyBorder="1" applyAlignment="1" applyProtection="1">
      <alignment horizontal="left"/>
      <protection/>
    </xf>
    <xf numFmtId="0" fontId="17" fillId="0" borderId="15" xfId="0" applyFont="1" applyBorder="1" applyAlignment="1" applyProtection="1">
      <alignment horizontal="left"/>
      <protection/>
    </xf>
    <xf numFmtId="0" fontId="17" fillId="0" borderId="2" xfId="0" applyFont="1" applyBorder="1" applyAlignment="1" applyProtection="1">
      <alignment horizontal="center"/>
      <protection/>
    </xf>
    <xf numFmtId="0" fontId="17" fillId="6" borderId="2" xfId="0" applyFont="1" applyFill="1" applyBorder="1" applyAlignment="1" applyProtection="1">
      <alignment horizontal="center"/>
      <protection/>
    </xf>
    <xf numFmtId="0" fontId="17" fillId="4" borderId="2" xfId="0" applyFont="1" applyFill="1" applyBorder="1" applyAlignment="1" applyProtection="1">
      <alignment horizontal="center"/>
      <protection/>
    </xf>
    <xf numFmtId="164" fontId="18" fillId="5" borderId="0" xfId="0" applyNumberFormat="1" applyFont="1" applyFill="1" applyBorder="1" applyAlignment="1" applyProtection="1">
      <alignment horizontal="center"/>
      <protection/>
    </xf>
    <xf numFmtId="0" fontId="18" fillId="3" borderId="2" xfId="0" applyFont="1" applyFill="1" applyBorder="1" applyAlignment="1" applyProtection="1">
      <alignment horizontal="center"/>
      <protection/>
    </xf>
    <xf numFmtId="0" fontId="17" fillId="0" borderId="0" xfId="0" applyFont="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69</xdr:row>
      <xdr:rowOff>123825</xdr:rowOff>
    </xdr:from>
    <xdr:to>
      <xdr:col>10</xdr:col>
      <xdr:colOff>466725</xdr:colOff>
      <xdr:row>73</xdr:row>
      <xdr:rowOff>66675</xdr:rowOff>
    </xdr:to>
    <xdr:sp>
      <xdr:nvSpPr>
        <xdr:cNvPr id="1" name="TextBox 1"/>
        <xdr:cNvSpPr txBox="1">
          <a:spLocks noChangeArrowheads="1"/>
        </xdr:cNvSpPr>
      </xdr:nvSpPr>
      <xdr:spPr>
        <a:xfrm>
          <a:off x="0" y="11029950"/>
          <a:ext cx="8896350" cy="590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solidFill>
                <a:srgbClr val="FF0000"/>
              </a:solidFill>
              <a:latin typeface="Arial"/>
              <a:ea typeface="Arial"/>
              <a:cs typeface="Arial"/>
            </a:rPr>
            <a:t>* </a:t>
          </a:r>
          <a:r>
            <a:rPr lang="en-US" cap="none" sz="800" b="0" i="0" u="none" baseline="0">
              <a:latin typeface="Arial"/>
              <a:ea typeface="Arial"/>
              <a:cs typeface="Arial"/>
            </a:rPr>
            <a:t>This program should be used as a tool for converting military flight time to civilian time.  I have used the best data available (as of 30 Nov 06) to come up with the formulas contained herein.  I don't not take responsibility for any problems that might come up prior to, during, or after an airline interview.  Use this product with discretion, as it is only a guide and my attempt to simplify this problem.  Please send your suggestions, ideas, reference material to bahram.khalighi@gmail.com.  Hope it helps!  Good luck.</a:t>
          </a:r>
        </a:p>
      </xdr:txBody>
    </xdr:sp>
    <xdr:clientData/>
  </xdr:twoCellAnchor>
  <xdr:oneCellAnchor>
    <xdr:from>
      <xdr:col>5</xdr:col>
      <xdr:colOff>19050</xdr:colOff>
      <xdr:row>80</xdr:row>
      <xdr:rowOff>0</xdr:rowOff>
    </xdr:from>
    <xdr:ext cx="76200" cy="200025"/>
    <xdr:sp>
      <xdr:nvSpPr>
        <xdr:cNvPr id="2" name="TextBox 3"/>
        <xdr:cNvSpPr txBox="1">
          <a:spLocks noChangeArrowheads="1"/>
        </xdr:cNvSpPr>
      </xdr:nvSpPr>
      <xdr:spPr>
        <a:xfrm>
          <a:off x="3571875" y="12687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56</xdr:row>
      <xdr:rowOff>152400</xdr:rowOff>
    </xdr:from>
    <xdr:to>
      <xdr:col>10</xdr:col>
      <xdr:colOff>466725</xdr:colOff>
      <xdr:row>69</xdr:row>
      <xdr:rowOff>104775</xdr:rowOff>
    </xdr:to>
    <xdr:sp>
      <xdr:nvSpPr>
        <xdr:cNvPr id="3" name="TextBox 5"/>
        <xdr:cNvSpPr txBox="1">
          <a:spLocks noChangeArrowheads="1"/>
        </xdr:cNvSpPr>
      </xdr:nvSpPr>
      <xdr:spPr>
        <a:xfrm>
          <a:off x="0" y="8953500"/>
          <a:ext cx="8896350" cy="2057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PIC*</a:t>
          </a:r>
          <a:r>
            <a:rPr lang="en-US" cap="none" sz="800" b="0" i="0" u="none" baseline="0">
              <a:latin typeface="Arial"/>
              <a:ea typeface="Arial"/>
              <a:cs typeface="Arial"/>
            </a:rPr>
            <a:t>=[MDS Total (IP/EP(since upgraded to AC)]x90%
*</a:t>
          </a:r>
          <a:r>
            <a:rPr lang="en-US" cap="none" sz="800" b="1" i="0" u="none" baseline="0">
              <a:latin typeface="Arial"/>
              <a:ea typeface="Arial"/>
              <a:cs typeface="Arial"/>
            </a:rPr>
            <a:t>Note:</a:t>
          </a:r>
          <a:r>
            <a:rPr lang="en-US" cap="none" sz="800" b="0" i="0" u="none" baseline="0">
              <a:latin typeface="Arial"/>
              <a:ea typeface="Arial"/>
              <a:cs typeface="Arial"/>
            </a:rPr>
            <a:t>  90% Rule is my approximation of flight time when I was not in command after completing my aircraft commander upgrade (I.e. locals as AC with other IP's, Dual AC sorties, Dual IP sorties, etc.)  I am only assuming that I signed for the aircraft only 90% of the time.
</a:t>
          </a:r>
          <a:r>
            <a:rPr lang="en-US" cap="none" sz="800" b="1" i="0" u="none" baseline="0">
              <a:latin typeface="Arial"/>
              <a:ea typeface="Arial"/>
              <a:cs typeface="Arial"/>
            </a:rPr>
            <a:t>IP</a:t>
          </a:r>
          <a:r>
            <a:rPr lang="en-US" cap="none" sz="800" b="0" i="0" u="none" baseline="0">
              <a:latin typeface="Arial"/>
              <a:ea typeface="Arial"/>
              <a:cs typeface="Arial"/>
            </a:rPr>
            <a:t>=MDS Instructor only no EP.
</a:t>
          </a:r>
          <a:r>
            <a:rPr lang="en-US" cap="none" sz="800" b="1" i="0" u="none" baseline="0">
              <a:latin typeface="Arial"/>
              <a:ea typeface="Arial"/>
              <a:cs typeface="Arial"/>
            </a:rPr>
            <a:t>SIC*</a:t>
          </a:r>
          <a:r>
            <a:rPr lang="en-US" cap="none" sz="800" b="0" i="0" u="none" baseline="0">
              <a:latin typeface="Arial"/>
              <a:ea typeface="Arial"/>
              <a:cs typeface="Arial"/>
            </a:rPr>
            <a:t>= Co-pilot Primary and Secondary only.
*</a:t>
          </a:r>
          <a:r>
            <a:rPr lang="en-US" cap="none" sz="800" b="1" i="0" u="none" baseline="0">
              <a:latin typeface="Arial"/>
              <a:ea typeface="Arial"/>
              <a:cs typeface="Arial"/>
            </a:rPr>
            <a:t>Note</a:t>
          </a:r>
          <a:r>
            <a:rPr lang="en-US" cap="none" sz="800" b="0" i="0" u="none" baseline="0">
              <a:latin typeface="Arial"/>
              <a:ea typeface="Arial"/>
              <a:cs typeface="Arial"/>
            </a:rPr>
            <a:t>: Copilot OTHER time is not included in SIC time nor is any student time. This is based on FAR 61.51 (logging second in command).  The KC-135 is a dual pilot required airplane; therefore both the primary and secondary time as co-pilot, assumes I was at one set of controls.  The other time based on the best information available could be counted as SIC in the overall time based on an article in Dec 98 issue of Airline Pilot Careers, page 31. Article stated "Since you are all required crew members according to military regulations….all the time in flight may be logged as SIC, or if you signed for the aircraft, as PIC."  I did not use this approach for SIC but I did for PIC because of the 90% applied (more conservetive).
</a:t>
          </a:r>
          <a:r>
            <a:rPr lang="en-US" cap="none" sz="800" b="1" i="0" u="none" baseline="0">
              <a:latin typeface="Arial"/>
              <a:ea typeface="Arial"/>
              <a:cs typeface="Arial"/>
            </a:rPr>
            <a:t>Actual Instrument</a:t>
          </a:r>
          <a:r>
            <a:rPr lang="en-US" cap="none" sz="800" b="0" i="0" u="none" baseline="0">
              <a:latin typeface="Arial"/>
              <a:ea typeface="Arial"/>
              <a:cs typeface="Arial"/>
            </a:rPr>
            <a:t>=MDS Primary Instrument Only
</a:t>
          </a:r>
          <a:r>
            <a:rPr lang="en-US" cap="none" sz="800" b="1" i="0" u="none" baseline="0">
              <a:latin typeface="Arial"/>
              <a:ea typeface="Arial"/>
              <a:cs typeface="Arial"/>
            </a:rPr>
            <a:t>Simulated Instrument</a:t>
          </a:r>
          <a:r>
            <a:rPr lang="en-US" cap="none" sz="800" b="0" i="0" u="none" baseline="0">
              <a:latin typeface="Arial"/>
              <a:ea typeface="Arial"/>
              <a:cs typeface="Arial"/>
            </a:rPr>
            <a:t>=MDS Simulated and Simulator Instrument
</a:t>
          </a:r>
          <a:r>
            <a:rPr lang="en-US" cap="none" sz="800" b="1" i="0" u="none" baseline="0">
              <a:latin typeface="Arial"/>
              <a:ea typeface="Arial"/>
              <a:cs typeface="Arial"/>
            </a:rPr>
            <a:t>Multiengine</a:t>
          </a:r>
          <a:r>
            <a:rPr lang="en-US" cap="none" sz="800" b="0" i="0" u="none" baseline="0">
              <a:latin typeface="Arial"/>
              <a:ea typeface="Arial"/>
              <a:cs typeface="Arial"/>
            </a:rPr>
            <a:t>= MDS Total + T-37 Total + T-1 Total
</a:t>
          </a:r>
          <a:r>
            <a:rPr lang="en-US" cap="none" sz="800" b="1" i="0" u="none" baseline="0">
              <a:latin typeface="Arial"/>
              <a:ea typeface="Arial"/>
              <a:cs typeface="Arial"/>
            </a:rPr>
            <a:t>Career Total</a:t>
          </a:r>
          <a:r>
            <a:rPr lang="en-US" cap="none" sz="800" b="0" i="0" u="none" baseline="0">
              <a:latin typeface="Arial"/>
              <a:ea typeface="Arial"/>
              <a:cs typeface="Arial"/>
            </a:rPr>
            <a:t>=MDS Total + UPT Aircraft Total + Civilian Total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81"/>
  <sheetViews>
    <sheetView showZeros="0" tabSelected="1" workbookViewId="0" topLeftCell="A1">
      <selection activeCell="M8" sqref="M8"/>
    </sheetView>
  </sheetViews>
  <sheetFormatPr defaultColWidth="9.140625" defaultRowHeight="12.75"/>
  <cols>
    <col min="1" max="1" width="8.7109375" style="3" customWidth="1"/>
    <col min="2" max="2" width="10.57421875" style="3" customWidth="1"/>
    <col min="3" max="3" width="8.57421875" style="3" customWidth="1"/>
    <col min="4" max="4" width="12.28125" style="3" customWidth="1"/>
    <col min="5" max="5" width="13.140625" style="3" customWidth="1"/>
    <col min="6" max="6" width="18.57421875" style="3" customWidth="1"/>
    <col min="7" max="7" width="11.140625" style="3" customWidth="1"/>
    <col min="8" max="8" width="10.57421875" style="3" customWidth="1"/>
    <col min="9" max="9" width="15.28125" style="3" customWidth="1"/>
    <col min="10" max="10" width="17.57421875" style="3" customWidth="1"/>
    <col min="11" max="12" width="10.28125" style="3" customWidth="1"/>
    <col min="13" max="13" width="7.28125" style="3" customWidth="1"/>
    <col min="14" max="16" width="9.00390625" style="3" customWidth="1"/>
    <col min="17" max="17" width="12.28125" style="3" customWidth="1"/>
    <col min="18" max="16384" width="9.140625" style="3" customWidth="1"/>
  </cols>
  <sheetData>
    <row r="1" spans="1:16" ht="26.25">
      <c r="A1" s="1" t="s">
        <v>58</v>
      </c>
      <c r="B1" s="2"/>
      <c r="C1" s="2"/>
      <c r="D1" s="2"/>
      <c r="E1" s="2"/>
      <c r="F1" s="41" t="s">
        <v>66</v>
      </c>
      <c r="G1" s="35"/>
      <c r="H1" s="35"/>
      <c r="I1" s="2"/>
      <c r="J1" s="2"/>
      <c r="K1" s="2"/>
      <c r="L1" s="2"/>
      <c r="M1" s="2"/>
      <c r="N1" s="2"/>
      <c r="O1" s="2"/>
      <c r="P1" s="2"/>
    </row>
    <row r="2" spans="1:16" s="6" customFormat="1" ht="14.25" customHeight="1">
      <c r="A2" s="4" t="s">
        <v>30</v>
      </c>
      <c r="B2" s="5">
        <f ca="1">TODAY()</f>
        <v>39065</v>
      </c>
      <c r="C2" s="45"/>
      <c r="D2" s="45"/>
      <c r="E2" s="45"/>
      <c r="F2" s="45"/>
      <c r="G2" s="45"/>
      <c r="H2" s="45"/>
      <c r="I2" s="45"/>
      <c r="J2" s="45"/>
      <c r="K2" s="45"/>
      <c r="L2" s="45"/>
      <c r="M2" s="45"/>
      <c r="N2" s="66"/>
      <c r="O2" s="4"/>
      <c r="P2" s="4"/>
    </row>
    <row r="3" spans="1:16" s="8" customFormat="1" ht="16.5" thickBot="1">
      <c r="A3" s="71" t="s">
        <v>65</v>
      </c>
      <c r="B3" s="71"/>
      <c r="C3" s="71"/>
      <c r="D3" s="71"/>
      <c r="E3" s="71"/>
      <c r="F3" s="71"/>
      <c r="G3" s="7"/>
      <c r="H3" s="7"/>
      <c r="I3" s="7"/>
      <c r="J3" s="7"/>
      <c r="K3" s="7"/>
      <c r="L3" s="7"/>
      <c r="M3" s="7"/>
      <c r="N3" s="7"/>
      <c r="O3" s="7"/>
      <c r="P3" s="7"/>
    </row>
    <row r="4" spans="1:16" s="6" customFormat="1" ht="11.25" customHeight="1">
      <c r="A4" s="40"/>
      <c r="B4" s="40"/>
      <c r="C4" s="51" t="s">
        <v>8</v>
      </c>
      <c r="D4" s="51" t="s">
        <v>19</v>
      </c>
      <c r="E4" s="51" t="s">
        <v>2</v>
      </c>
      <c r="F4" s="9"/>
      <c r="G4" s="72" t="s">
        <v>59</v>
      </c>
      <c r="H4" s="73"/>
      <c r="I4" s="73"/>
      <c r="J4" s="74"/>
      <c r="K4" s="9"/>
      <c r="L4" s="9"/>
      <c r="M4" s="9"/>
      <c r="N4" s="9"/>
      <c r="O4" s="9"/>
      <c r="P4" s="9"/>
    </row>
    <row r="5" spans="1:17" s="6" customFormat="1" ht="11.25">
      <c r="A5" s="38" t="s">
        <v>34</v>
      </c>
      <c r="B5" s="30"/>
      <c r="C5" s="39">
        <v>53.6</v>
      </c>
      <c r="D5" s="39">
        <v>16</v>
      </c>
      <c r="E5" s="39">
        <v>12.8</v>
      </c>
      <c r="F5" s="10"/>
      <c r="G5" s="75"/>
      <c r="H5" s="76"/>
      <c r="I5" s="76"/>
      <c r="J5" s="77"/>
      <c r="K5" s="10"/>
      <c r="L5" s="10"/>
      <c r="M5" s="10"/>
      <c r="N5" s="10"/>
      <c r="O5" s="10"/>
      <c r="P5" s="10"/>
      <c r="Q5" s="11"/>
    </row>
    <row r="6" spans="1:17" s="6" customFormat="1" ht="12" thickBot="1">
      <c r="A6" s="38" t="s">
        <v>31</v>
      </c>
      <c r="B6" s="30"/>
      <c r="C6" s="39">
        <v>9</v>
      </c>
      <c r="D6" s="39">
        <v>8.1</v>
      </c>
      <c r="E6" s="39"/>
      <c r="F6" s="10"/>
      <c r="G6" s="78"/>
      <c r="H6" s="79"/>
      <c r="I6" s="79"/>
      <c r="J6" s="80"/>
      <c r="K6" s="10"/>
      <c r="L6" s="12"/>
      <c r="M6" s="12"/>
      <c r="N6" s="12"/>
      <c r="O6" s="12"/>
      <c r="P6" s="12"/>
      <c r="Q6" s="11"/>
    </row>
    <row r="7" spans="1:17" s="6" customFormat="1" ht="11.25" customHeight="1">
      <c r="A7" s="38" t="s">
        <v>36</v>
      </c>
      <c r="B7" s="27"/>
      <c r="C7" s="39">
        <v>5.7</v>
      </c>
      <c r="D7" s="39">
        <v>5.7</v>
      </c>
      <c r="E7" s="39"/>
      <c r="F7" s="10"/>
      <c r="G7" s="36"/>
      <c r="H7" s="36"/>
      <c r="I7" s="36"/>
      <c r="J7" s="36"/>
      <c r="K7" s="10"/>
      <c r="L7" s="10"/>
      <c r="M7" s="10"/>
      <c r="N7" s="10"/>
      <c r="O7" s="10"/>
      <c r="P7" s="10"/>
      <c r="Q7" s="11"/>
    </row>
    <row r="8" spans="1:17" s="6" customFormat="1" ht="11.25">
      <c r="A8" s="38" t="s">
        <v>35</v>
      </c>
      <c r="B8" s="30"/>
      <c r="C8" s="39">
        <v>0.5</v>
      </c>
      <c r="D8" s="39"/>
      <c r="E8" s="39"/>
      <c r="F8" s="10"/>
      <c r="G8" s="36"/>
      <c r="H8" s="36"/>
      <c r="I8" s="36"/>
      <c r="J8" s="36"/>
      <c r="K8" s="10"/>
      <c r="L8" s="10"/>
      <c r="M8" s="10"/>
      <c r="N8" s="10"/>
      <c r="O8" s="10"/>
      <c r="P8" s="10"/>
      <c r="Q8" s="11"/>
    </row>
    <row r="9" spans="1:17" s="6" customFormat="1" ht="11.25">
      <c r="A9" s="38"/>
      <c r="B9" s="30"/>
      <c r="C9" s="39"/>
      <c r="D9" s="39"/>
      <c r="E9" s="39"/>
      <c r="F9" s="10"/>
      <c r="G9" s="36"/>
      <c r="H9" s="36"/>
      <c r="I9" s="36"/>
      <c r="J9" s="36"/>
      <c r="K9" s="10"/>
      <c r="L9" s="10"/>
      <c r="M9" s="10"/>
      <c r="N9" s="10"/>
      <c r="O9" s="10"/>
      <c r="P9" s="10"/>
      <c r="Q9" s="11"/>
    </row>
    <row r="10" spans="1:17" s="6" customFormat="1" ht="11.25">
      <c r="A10" s="38"/>
      <c r="B10" s="30"/>
      <c r="C10" s="39"/>
      <c r="D10" s="39"/>
      <c r="E10" s="39"/>
      <c r="F10" s="10"/>
      <c r="G10" s="36"/>
      <c r="H10" s="36"/>
      <c r="I10" s="36"/>
      <c r="J10" s="36"/>
      <c r="K10" s="10"/>
      <c r="L10" s="10"/>
      <c r="M10" s="10"/>
      <c r="N10" s="10"/>
      <c r="O10" s="10"/>
      <c r="P10" s="10"/>
      <c r="Q10" s="11"/>
    </row>
    <row r="11" spans="1:17" s="6" customFormat="1" ht="11.25">
      <c r="A11" s="38"/>
      <c r="B11" s="30"/>
      <c r="C11" s="39"/>
      <c r="D11" s="39"/>
      <c r="E11" s="39"/>
      <c r="F11" s="10"/>
      <c r="G11" s="36"/>
      <c r="H11" s="36"/>
      <c r="I11" s="36"/>
      <c r="K11" s="10"/>
      <c r="L11" s="10"/>
      <c r="M11" s="10"/>
      <c r="N11" s="10"/>
      <c r="O11" s="10"/>
      <c r="P11" s="10"/>
      <c r="Q11" s="11"/>
    </row>
    <row r="12" spans="1:17" s="6" customFormat="1" ht="11.25">
      <c r="A12" s="38"/>
      <c r="B12" s="27"/>
      <c r="C12" s="39"/>
      <c r="D12" s="39"/>
      <c r="E12" s="39"/>
      <c r="F12" s="10"/>
      <c r="G12" s="36"/>
      <c r="H12" s="36"/>
      <c r="I12" s="36"/>
      <c r="J12" s="36"/>
      <c r="Q12" s="11"/>
    </row>
    <row r="13" spans="1:17" s="6" customFormat="1" ht="11.25">
      <c r="A13" s="38"/>
      <c r="B13" s="27"/>
      <c r="C13" s="39"/>
      <c r="D13" s="39"/>
      <c r="E13" s="39"/>
      <c r="F13" s="10"/>
      <c r="G13" s="36"/>
      <c r="H13" s="36"/>
      <c r="I13" s="36"/>
      <c r="J13" s="36"/>
      <c r="K13" s="10"/>
      <c r="L13" s="10"/>
      <c r="M13" s="10"/>
      <c r="N13" s="10"/>
      <c r="O13" s="10"/>
      <c r="P13" s="10"/>
      <c r="Q13" s="11"/>
    </row>
    <row r="14" spans="1:17" s="6" customFormat="1" ht="11.25">
      <c r="A14" s="30"/>
      <c r="B14" s="49" t="s">
        <v>5</v>
      </c>
      <c r="C14" s="50">
        <f>SUM(C5:C13)</f>
        <v>68.8</v>
      </c>
      <c r="D14" s="50">
        <f>SUM(D5:D13)</f>
        <v>29.8</v>
      </c>
      <c r="E14" s="50">
        <f>SUM(E5:E13)</f>
        <v>12.8</v>
      </c>
      <c r="F14" s="10"/>
      <c r="G14" s="10"/>
      <c r="H14" s="10"/>
      <c r="I14" s="10"/>
      <c r="J14" s="10"/>
      <c r="K14" s="10"/>
      <c r="L14" s="10"/>
      <c r="M14" s="10"/>
      <c r="N14" s="10"/>
      <c r="O14" s="10"/>
      <c r="P14" s="10"/>
      <c r="Q14" s="11"/>
    </row>
    <row r="15" spans="1:17" s="8" customFormat="1" ht="15.75">
      <c r="A15" s="81" t="s">
        <v>61</v>
      </c>
      <c r="B15" s="81"/>
      <c r="C15" s="81"/>
      <c r="D15" s="81"/>
      <c r="E15" s="81"/>
      <c r="F15" s="81"/>
      <c r="G15" s="81"/>
      <c r="H15" s="81"/>
      <c r="I15" s="13"/>
      <c r="J15" s="14"/>
      <c r="K15" s="14"/>
      <c r="L15" s="13"/>
      <c r="M15" s="13"/>
      <c r="N15" s="13"/>
      <c r="O15" s="13"/>
      <c r="P15" s="13"/>
      <c r="Q15" s="15"/>
    </row>
    <row r="16" spans="1:17" s="58" customFormat="1" ht="15">
      <c r="A16" s="59"/>
      <c r="B16" s="59"/>
      <c r="C16" s="55" t="s">
        <v>0</v>
      </c>
      <c r="D16" s="55" t="s">
        <v>1</v>
      </c>
      <c r="E16" s="55" t="s">
        <v>39</v>
      </c>
      <c r="F16" s="55" t="s">
        <v>3</v>
      </c>
      <c r="G16" s="55" t="s">
        <v>28</v>
      </c>
      <c r="H16" s="60" t="s">
        <v>15</v>
      </c>
      <c r="I16" s="60" t="s">
        <v>41</v>
      </c>
      <c r="J16" s="61"/>
      <c r="K16" s="61"/>
      <c r="L16" s="57"/>
      <c r="M16" s="57"/>
      <c r="N16" s="57"/>
      <c r="O16" s="57"/>
      <c r="P16" s="57"/>
      <c r="Q16" s="57"/>
    </row>
    <row r="17" spans="1:17" s="21" customFormat="1" ht="11.25">
      <c r="A17" s="30"/>
      <c r="B17" s="30"/>
      <c r="C17" s="30"/>
      <c r="D17" s="30"/>
      <c r="E17" s="30"/>
      <c r="F17" s="30"/>
      <c r="G17" s="30"/>
      <c r="H17" s="30"/>
      <c r="I17" s="30"/>
      <c r="J17" s="19"/>
      <c r="K17" s="19"/>
      <c r="L17" s="10"/>
      <c r="M17" s="10"/>
      <c r="N17" s="10"/>
      <c r="O17" s="10"/>
      <c r="P17" s="10"/>
      <c r="Q17" s="20"/>
    </row>
    <row r="18" spans="1:17" s="21" customFormat="1" ht="11.25">
      <c r="A18" s="38" t="s">
        <v>4</v>
      </c>
      <c r="B18" s="38" t="s">
        <v>38</v>
      </c>
      <c r="C18" s="39">
        <v>95.5</v>
      </c>
      <c r="D18" s="39">
        <v>31.1</v>
      </c>
      <c r="E18" s="39">
        <v>10.2</v>
      </c>
      <c r="F18" s="39">
        <f>C18</f>
        <v>95.5</v>
      </c>
      <c r="G18" s="39"/>
      <c r="H18" s="39">
        <v>72</v>
      </c>
      <c r="I18" s="39">
        <v>9</v>
      </c>
      <c r="J18" s="22"/>
      <c r="K18" s="19"/>
      <c r="L18" s="10"/>
      <c r="M18" s="10"/>
      <c r="N18" s="10"/>
      <c r="O18" s="10"/>
      <c r="P18" s="10"/>
      <c r="Q18" s="20"/>
    </row>
    <row r="19" spans="1:17" s="21" customFormat="1" ht="11.25">
      <c r="A19" s="38" t="s">
        <v>22</v>
      </c>
      <c r="B19" s="38" t="s">
        <v>38</v>
      </c>
      <c r="C19" s="39">
        <v>115.2</v>
      </c>
      <c r="D19" s="39">
        <v>42.7</v>
      </c>
      <c r="E19" s="39">
        <v>2</v>
      </c>
      <c r="F19" s="39">
        <f>SUM(G19+C19+E19)</f>
        <v>191.2</v>
      </c>
      <c r="G19" s="39">
        <v>74</v>
      </c>
      <c r="H19" s="39">
        <v>71</v>
      </c>
      <c r="I19" s="39">
        <v>1</v>
      </c>
      <c r="J19" s="22"/>
      <c r="K19" s="19"/>
      <c r="L19" s="10"/>
      <c r="M19" s="10"/>
      <c r="N19" s="10"/>
      <c r="O19" s="10"/>
      <c r="P19" s="10"/>
      <c r="Q19" s="20"/>
    </row>
    <row r="20" spans="1:17" s="21" customFormat="1" ht="11.25">
      <c r="A20" s="38" t="s">
        <v>29</v>
      </c>
      <c r="B20" s="38" t="s">
        <v>27</v>
      </c>
      <c r="C20" s="39">
        <v>7</v>
      </c>
      <c r="D20" s="39"/>
      <c r="E20" s="39"/>
      <c r="F20" s="39">
        <f>C20</f>
        <v>7</v>
      </c>
      <c r="G20" s="39"/>
      <c r="H20" s="39">
        <v>4</v>
      </c>
      <c r="I20" s="39"/>
      <c r="J20" s="22"/>
      <c r="K20" s="19"/>
      <c r="L20" s="10"/>
      <c r="M20" s="10"/>
      <c r="N20" s="10"/>
      <c r="O20" s="10"/>
      <c r="P20" s="10"/>
      <c r="Q20" s="20"/>
    </row>
    <row r="21" spans="1:17" s="21" customFormat="1" ht="11.25">
      <c r="A21" s="38"/>
      <c r="B21" s="38"/>
      <c r="C21" s="39"/>
      <c r="D21" s="39"/>
      <c r="E21" s="39"/>
      <c r="F21" s="39"/>
      <c r="G21" s="39"/>
      <c r="H21" s="39"/>
      <c r="I21" s="39"/>
      <c r="J21" s="22"/>
      <c r="K21" s="19"/>
      <c r="L21" s="10"/>
      <c r="M21" s="10"/>
      <c r="N21" s="10"/>
      <c r="O21" s="10"/>
      <c r="P21" s="10"/>
      <c r="Q21" s="20"/>
    </row>
    <row r="22" spans="1:17" s="21" customFormat="1" ht="11.25">
      <c r="A22" s="38"/>
      <c r="B22" s="38"/>
      <c r="C22" s="39"/>
      <c r="D22" s="39"/>
      <c r="E22" s="39"/>
      <c r="F22" s="39">
        <v>0</v>
      </c>
      <c r="G22" s="39">
        <v>0</v>
      </c>
      <c r="H22" s="39"/>
      <c r="I22" s="39"/>
      <c r="J22" s="22"/>
      <c r="K22" s="19"/>
      <c r="L22" s="10"/>
      <c r="M22" s="10"/>
      <c r="N22" s="10"/>
      <c r="O22" s="10"/>
      <c r="P22" s="10"/>
      <c r="Q22" s="20"/>
    </row>
    <row r="23" spans="1:17" s="21" customFormat="1" ht="11.25">
      <c r="A23" s="38"/>
      <c r="B23" s="38"/>
      <c r="C23" s="39"/>
      <c r="D23" s="39"/>
      <c r="E23" s="39"/>
      <c r="F23" s="39"/>
      <c r="G23" s="39"/>
      <c r="H23" s="39"/>
      <c r="I23" s="39"/>
      <c r="J23" s="22"/>
      <c r="K23" s="19"/>
      <c r="L23" s="10"/>
      <c r="M23" s="10"/>
      <c r="N23" s="10"/>
      <c r="O23" s="10"/>
      <c r="P23" s="10"/>
      <c r="Q23" s="20"/>
    </row>
    <row r="24" spans="1:17" s="21" customFormat="1" ht="11.25">
      <c r="A24" s="38"/>
      <c r="B24" s="38"/>
      <c r="C24" s="39"/>
      <c r="D24" s="39"/>
      <c r="E24" s="39"/>
      <c r="F24" s="39"/>
      <c r="G24" s="39"/>
      <c r="H24" s="39"/>
      <c r="I24" s="39"/>
      <c r="J24" s="22"/>
      <c r="K24" s="19"/>
      <c r="L24" s="10"/>
      <c r="M24" s="10"/>
      <c r="N24" s="10"/>
      <c r="O24" s="10"/>
      <c r="P24" s="10"/>
      <c r="Q24" s="20"/>
    </row>
    <row r="25" spans="1:17" s="25" customFormat="1" ht="11.25">
      <c r="A25" s="27"/>
      <c r="B25" s="53" t="s">
        <v>5</v>
      </c>
      <c r="C25" s="53">
        <f>SUM(C18:C24)</f>
        <v>217.7</v>
      </c>
      <c r="D25" s="53">
        <f aca="true" t="shared" si="0" ref="D25:I25">SUM(D18:D24)</f>
        <v>73.80000000000001</v>
      </c>
      <c r="E25" s="53">
        <f t="shared" si="0"/>
        <v>12.2</v>
      </c>
      <c r="F25" s="53">
        <f t="shared" si="0"/>
        <v>293.7</v>
      </c>
      <c r="G25" s="53">
        <f t="shared" si="0"/>
        <v>74</v>
      </c>
      <c r="H25" s="53">
        <f t="shared" si="0"/>
        <v>147</v>
      </c>
      <c r="I25" s="53">
        <f t="shared" si="0"/>
        <v>10</v>
      </c>
      <c r="J25" s="22"/>
      <c r="K25" s="16"/>
      <c r="L25" s="24"/>
      <c r="M25" s="24"/>
      <c r="N25" s="24"/>
      <c r="O25" s="24"/>
      <c r="P25" s="24"/>
      <c r="Q25" s="23"/>
    </row>
    <row r="26" spans="1:17" s="8" customFormat="1" ht="15.75">
      <c r="A26" s="81" t="s">
        <v>60</v>
      </c>
      <c r="B26" s="81"/>
      <c r="C26" s="81"/>
      <c r="D26" s="81"/>
      <c r="E26" s="81"/>
      <c r="F26" s="81"/>
      <c r="G26" s="47"/>
      <c r="H26" s="48"/>
      <c r="I26" s="48"/>
      <c r="J26" s="48"/>
      <c r="K26" s="48"/>
      <c r="L26" s="13"/>
      <c r="M26" s="13"/>
      <c r="N26" s="13"/>
      <c r="O26" s="13"/>
      <c r="P26" s="13"/>
      <c r="Q26" s="15"/>
    </row>
    <row r="27" spans="1:17" s="58" customFormat="1" ht="15">
      <c r="A27" s="55" t="s">
        <v>37</v>
      </c>
      <c r="B27" s="55" t="s">
        <v>7</v>
      </c>
      <c r="C27" s="55" t="s">
        <v>8</v>
      </c>
      <c r="D27" s="55" t="s">
        <v>6</v>
      </c>
      <c r="E27" s="55" t="s">
        <v>9</v>
      </c>
      <c r="F27" s="55" t="s">
        <v>10</v>
      </c>
      <c r="G27" s="55" t="s">
        <v>11</v>
      </c>
      <c r="H27" s="55" t="s">
        <v>12</v>
      </c>
      <c r="I27" s="55" t="s">
        <v>13</v>
      </c>
      <c r="J27" s="55" t="s">
        <v>14</v>
      </c>
      <c r="K27" s="55" t="s">
        <v>63</v>
      </c>
      <c r="L27" s="55" t="s">
        <v>15</v>
      </c>
      <c r="M27" s="56"/>
      <c r="N27" s="56"/>
      <c r="O27" s="56"/>
      <c r="P27" s="56"/>
      <c r="Q27" s="57"/>
    </row>
    <row r="28" spans="1:17" s="21" customFormat="1" ht="11.25">
      <c r="A28" s="38" t="s">
        <v>40</v>
      </c>
      <c r="B28" s="38" t="s">
        <v>32</v>
      </c>
      <c r="C28" s="37">
        <f>SUM(D28:H28)</f>
        <v>1769.6</v>
      </c>
      <c r="D28" s="38">
        <v>309.9</v>
      </c>
      <c r="E28" s="38">
        <v>272.2</v>
      </c>
      <c r="F28" s="38">
        <v>1038</v>
      </c>
      <c r="G28" s="38">
        <v>19.5</v>
      </c>
      <c r="H28" s="38">
        <v>130</v>
      </c>
      <c r="I28" s="38">
        <v>387.8</v>
      </c>
      <c r="J28" s="38">
        <v>225.6</v>
      </c>
      <c r="K28" s="38">
        <v>16.7</v>
      </c>
      <c r="L28" s="38">
        <v>317</v>
      </c>
      <c r="M28" s="31"/>
      <c r="N28" s="31"/>
      <c r="O28" s="31"/>
      <c r="P28" s="31"/>
      <c r="Q28" s="20"/>
    </row>
    <row r="29" spans="1:17" s="21" customFormat="1" ht="11.25">
      <c r="A29" s="38" t="s">
        <v>40</v>
      </c>
      <c r="B29" s="38" t="s">
        <v>42</v>
      </c>
      <c r="C29" s="37">
        <f>SUM(D29:H29)</f>
        <v>746.4000000000001</v>
      </c>
      <c r="D29" s="38">
        <v>345.8</v>
      </c>
      <c r="E29" s="38">
        <v>198.3</v>
      </c>
      <c r="F29" s="38">
        <v>0</v>
      </c>
      <c r="G29" s="38">
        <v>0</v>
      </c>
      <c r="H29" s="38">
        <v>202.3</v>
      </c>
      <c r="I29" s="38">
        <v>78.9</v>
      </c>
      <c r="J29" s="38">
        <v>95.4</v>
      </c>
      <c r="K29" s="38">
        <v>12.9</v>
      </c>
      <c r="L29" s="38">
        <v>154</v>
      </c>
      <c r="M29" s="31"/>
      <c r="N29" s="31"/>
      <c r="O29" s="31"/>
      <c r="P29" s="31"/>
      <c r="Q29" s="20"/>
    </row>
    <row r="30" spans="1:17" s="21" customFormat="1" ht="11.25">
      <c r="A30" s="38"/>
      <c r="B30" s="38"/>
      <c r="C30" s="37"/>
      <c r="D30" s="38"/>
      <c r="E30" s="38"/>
      <c r="F30" s="38"/>
      <c r="G30" s="38"/>
      <c r="H30" s="38"/>
      <c r="I30" s="38"/>
      <c r="J30" s="38"/>
      <c r="K30" s="38"/>
      <c r="L30" s="38"/>
      <c r="M30" s="31"/>
      <c r="N30" s="31"/>
      <c r="O30" s="31"/>
      <c r="P30" s="31"/>
      <c r="Q30" s="20"/>
    </row>
    <row r="31" spans="1:17" s="21" customFormat="1" ht="11.25">
      <c r="A31" s="38"/>
      <c r="B31" s="38"/>
      <c r="C31" s="37"/>
      <c r="D31" s="38"/>
      <c r="E31" s="38"/>
      <c r="F31" s="38"/>
      <c r="G31" s="38"/>
      <c r="H31" s="38"/>
      <c r="I31" s="38"/>
      <c r="J31" s="38"/>
      <c r="K31" s="38"/>
      <c r="L31" s="38"/>
      <c r="M31" s="31"/>
      <c r="N31" s="31"/>
      <c r="O31" s="31"/>
      <c r="P31" s="31"/>
      <c r="Q31" s="20"/>
    </row>
    <row r="32" spans="1:17" s="21" customFormat="1" ht="11.25">
      <c r="A32" s="38"/>
      <c r="B32" s="38"/>
      <c r="C32" s="37"/>
      <c r="D32" s="38"/>
      <c r="E32" s="38"/>
      <c r="F32" s="38"/>
      <c r="G32" s="38"/>
      <c r="H32" s="38"/>
      <c r="I32" s="38"/>
      <c r="J32" s="38"/>
      <c r="K32" s="38"/>
      <c r="L32" s="38"/>
      <c r="M32" s="31"/>
      <c r="N32" s="31"/>
      <c r="O32" s="31"/>
      <c r="P32" s="31"/>
      <c r="Q32" s="20"/>
    </row>
    <row r="33" spans="1:17" s="21" customFormat="1" ht="11.25">
      <c r="A33" s="38"/>
      <c r="B33" s="38"/>
      <c r="C33" s="37"/>
      <c r="D33" s="38"/>
      <c r="E33" s="38"/>
      <c r="F33" s="38"/>
      <c r="G33" s="38"/>
      <c r="H33" s="38"/>
      <c r="I33" s="38"/>
      <c r="J33" s="38"/>
      <c r="K33" s="38"/>
      <c r="L33" s="38"/>
      <c r="M33" s="31"/>
      <c r="N33" s="31"/>
      <c r="O33" s="31"/>
      <c r="P33" s="31"/>
      <c r="Q33" s="20"/>
    </row>
    <row r="34" spans="1:17" s="18" customFormat="1" ht="11.25">
      <c r="A34" s="54" t="s">
        <v>16</v>
      </c>
      <c r="B34" s="54"/>
      <c r="C34" s="53">
        <f aca="true" t="shared" si="1" ref="C34:L34">SUM(C28:C33)</f>
        <v>2516</v>
      </c>
      <c r="D34" s="53">
        <f t="shared" si="1"/>
        <v>655.7</v>
      </c>
      <c r="E34" s="53">
        <f t="shared" si="1"/>
        <v>470.5</v>
      </c>
      <c r="F34" s="53">
        <f t="shared" si="1"/>
        <v>1038</v>
      </c>
      <c r="G34" s="53">
        <f t="shared" si="1"/>
        <v>19.5</v>
      </c>
      <c r="H34" s="53">
        <f t="shared" si="1"/>
        <v>332.3</v>
      </c>
      <c r="I34" s="53">
        <f t="shared" si="1"/>
        <v>466.70000000000005</v>
      </c>
      <c r="J34" s="53">
        <f t="shared" si="1"/>
        <v>321</v>
      </c>
      <c r="K34" s="53">
        <f t="shared" si="1"/>
        <v>29.6</v>
      </c>
      <c r="L34" s="53">
        <f t="shared" si="1"/>
        <v>471</v>
      </c>
      <c r="M34" s="29"/>
      <c r="N34" s="29"/>
      <c r="O34" s="29"/>
      <c r="P34" s="29"/>
      <c r="Q34" s="17"/>
    </row>
    <row r="35" spans="1:17" s="6" customFormat="1" ht="11.25">
      <c r="A35" s="32" t="s">
        <v>17</v>
      </c>
      <c r="B35" s="26"/>
      <c r="C35" s="37"/>
      <c r="D35" s="37"/>
      <c r="E35" s="37"/>
      <c r="F35" s="37"/>
      <c r="G35" s="37"/>
      <c r="H35" s="37"/>
      <c r="I35" s="37"/>
      <c r="J35" s="37"/>
      <c r="K35" s="37"/>
      <c r="L35" s="37"/>
      <c r="M35" s="28"/>
      <c r="N35" s="28"/>
      <c r="O35" s="28"/>
      <c r="P35" s="28"/>
      <c r="Q35" s="11"/>
    </row>
    <row r="36" spans="1:17" s="21" customFormat="1" ht="11.25">
      <c r="A36" s="38" t="s">
        <v>33</v>
      </c>
      <c r="B36" s="38" t="s">
        <v>32</v>
      </c>
      <c r="C36" s="37">
        <f>SUM(D36:J36)</f>
        <v>108</v>
      </c>
      <c r="D36" s="38">
        <v>48</v>
      </c>
      <c r="E36" s="38">
        <v>46</v>
      </c>
      <c r="F36" s="38">
        <v>14</v>
      </c>
      <c r="G36" s="38">
        <v>0</v>
      </c>
      <c r="H36" s="38">
        <v>0</v>
      </c>
      <c r="I36" s="38">
        <v>0</v>
      </c>
      <c r="J36" s="38">
        <v>0</v>
      </c>
      <c r="K36" s="38">
        <v>2</v>
      </c>
      <c r="L36" s="38">
        <v>32</v>
      </c>
      <c r="M36" s="31"/>
      <c r="N36" s="31"/>
      <c r="O36" s="31"/>
      <c r="P36" s="31"/>
      <c r="Q36" s="20"/>
    </row>
    <row r="37" spans="1:17" s="21" customFormat="1" ht="11.25">
      <c r="A37" s="38" t="s">
        <v>33</v>
      </c>
      <c r="B37" s="38" t="s">
        <v>42</v>
      </c>
      <c r="C37" s="37">
        <f>SUM(D37:J37)</f>
        <v>85.9</v>
      </c>
      <c r="D37" s="38">
        <v>43.2</v>
      </c>
      <c r="E37" s="38">
        <v>40.7</v>
      </c>
      <c r="F37" s="38">
        <v>0</v>
      </c>
      <c r="G37" s="38">
        <v>0</v>
      </c>
      <c r="H37" s="38">
        <v>2</v>
      </c>
      <c r="I37" s="38">
        <v>0</v>
      </c>
      <c r="J37" s="38">
        <v>0</v>
      </c>
      <c r="K37" s="38">
        <v>15</v>
      </c>
      <c r="L37" s="38">
        <v>22</v>
      </c>
      <c r="M37" s="31"/>
      <c r="N37" s="31"/>
      <c r="O37" s="31"/>
      <c r="P37" s="31"/>
      <c r="Q37" s="20"/>
    </row>
    <row r="38" spans="1:17" s="21" customFormat="1" ht="11.25">
      <c r="A38" s="38"/>
      <c r="B38" s="38"/>
      <c r="C38" s="37"/>
      <c r="D38" s="38"/>
      <c r="E38" s="38"/>
      <c r="F38" s="38"/>
      <c r="G38" s="38"/>
      <c r="H38" s="38"/>
      <c r="I38" s="38"/>
      <c r="J38" s="38"/>
      <c r="K38" s="38"/>
      <c r="L38" s="38"/>
      <c r="M38" s="31"/>
      <c r="N38" s="31"/>
      <c r="O38" s="31"/>
      <c r="P38" s="31"/>
      <c r="Q38" s="20"/>
    </row>
    <row r="39" spans="1:17" s="21" customFormat="1" ht="11.25">
      <c r="A39" s="38"/>
      <c r="B39" s="38"/>
      <c r="C39" s="37"/>
      <c r="D39" s="38"/>
      <c r="E39" s="38"/>
      <c r="F39" s="38"/>
      <c r="G39" s="38"/>
      <c r="H39" s="38"/>
      <c r="I39" s="38"/>
      <c r="J39" s="38"/>
      <c r="K39" s="38"/>
      <c r="L39" s="38"/>
      <c r="M39" s="31"/>
      <c r="N39" s="31"/>
      <c r="O39" s="31"/>
      <c r="P39" s="31"/>
      <c r="Q39" s="20"/>
    </row>
    <row r="40" spans="1:17" s="21" customFormat="1" ht="11.25">
      <c r="A40" s="83" t="s">
        <v>18</v>
      </c>
      <c r="B40" s="83"/>
      <c r="C40" s="53">
        <f aca="true" t="shared" si="2" ref="C40:L40">SUM(C36:C39)</f>
        <v>193.9</v>
      </c>
      <c r="D40" s="53">
        <f t="shared" si="2"/>
        <v>91.2</v>
      </c>
      <c r="E40" s="53">
        <f t="shared" si="2"/>
        <v>86.7</v>
      </c>
      <c r="F40" s="53">
        <f t="shared" si="2"/>
        <v>14</v>
      </c>
      <c r="G40" s="53">
        <f t="shared" si="2"/>
        <v>0</v>
      </c>
      <c r="H40" s="53">
        <f t="shared" si="2"/>
        <v>2</v>
      </c>
      <c r="I40" s="53">
        <f t="shared" si="2"/>
        <v>0</v>
      </c>
      <c r="J40" s="53">
        <f t="shared" si="2"/>
        <v>0</v>
      </c>
      <c r="K40" s="53">
        <f t="shared" si="2"/>
        <v>17</v>
      </c>
      <c r="L40" s="53">
        <f t="shared" si="2"/>
        <v>54</v>
      </c>
      <c r="M40" s="29"/>
      <c r="N40" s="29"/>
      <c r="O40" s="29"/>
      <c r="P40" s="29"/>
      <c r="Q40" s="20"/>
    </row>
    <row r="41" spans="1:10" s="21" customFormat="1" ht="15">
      <c r="A41" s="65" t="s">
        <v>53</v>
      </c>
      <c r="B41" s="65"/>
      <c r="C41" s="65"/>
      <c r="D41" s="65"/>
      <c r="E41" s="65"/>
      <c r="F41" s="65"/>
      <c r="G41" s="65"/>
      <c r="H41" s="65"/>
      <c r="I41" s="65"/>
      <c r="J41" s="65"/>
    </row>
    <row r="42" spans="1:10" s="6" customFormat="1" ht="12.75" customHeight="1">
      <c r="A42" s="42" t="s">
        <v>26</v>
      </c>
      <c r="B42" s="42"/>
      <c r="C42" s="42"/>
      <c r="D42" s="42"/>
      <c r="E42" s="42"/>
      <c r="F42" s="42"/>
      <c r="G42" s="82" t="s">
        <v>55</v>
      </c>
      <c r="H42" s="82"/>
      <c r="I42" s="82" t="s">
        <v>54</v>
      </c>
      <c r="J42" s="82"/>
    </row>
    <row r="43" spans="1:10" s="91" customFormat="1" ht="15" customHeight="1">
      <c r="A43" s="84"/>
      <c r="B43" s="85"/>
      <c r="C43" s="86" t="s">
        <v>21</v>
      </c>
      <c r="D43" s="86" t="s">
        <v>3</v>
      </c>
      <c r="E43" s="86" t="s">
        <v>44</v>
      </c>
      <c r="F43" s="87" t="s">
        <v>52</v>
      </c>
      <c r="G43" s="88" t="s">
        <v>49</v>
      </c>
      <c r="H43" s="87" t="s">
        <v>48</v>
      </c>
      <c r="I43" s="89" t="s">
        <v>51</v>
      </c>
      <c r="J43" s="90" t="s">
        <v>50</v>
      </c>
    </row>
    <row r="44" spans="1:10" s="6" customFormat="1" ht="11.25">
      <c r="A44" s="67" t="s">
        <v>56</v>
      </c>
      <c r="B44" s="68"/>
      <c r="C44" s="33">
        <f>C28*0.9</f>
        <v>1592.6399999999999</v>
      </c>
      <c r="D44" s="63">
        <f>E25</f>
        <v>12.2</v>
      </c>
      <c r="E44" s="63">
        <f>D14</f>
        <v>29.8</v>
      </c>
      <c r="F44" s="64">
        <f aca="true" t="shared" si="3" ref="F44:F50">SUM(C44:E44)</f>
        <v>1634.6399999999999</v>
      </c>
      <c r="G44" s="52">
        <f>(L28*0.9)*0.2+I25*0.2</f>
        <v>59.06</v>
      </c>
      <c r="H44" s="64">
        <f>(L28*0.9)*0.3+I25*0.3</f>
        <v>88.59</v>
      </c>
      <c r="I44" s="53">
        <f>F44+G44</f>
        <v>1693.6999999999998</v>
      </c>
      <c r="J44" s="49">
        <f aca="true" t="shared" si="4" ref="J44:J51">F44+H44</f>
        <v>1723.2299999999998</v>
      </c>
    </row>
    <row r="45" spans="1:10" s="6" customFormat="1" ht="11.25">
      <c r="A45" s="43" t="s">
        <v>64</v>
      </c>
      <c r="B45" s="44"/>
      <c r="C45" s="33">
        <f>C28</f>
        <v>1769.6</v>
      </c>
      <c r="D45" s="63">
        <f>E25</f>
        <v>12.2</v>
      </c>
      <c r="E45" s="63">
        <f>D14</f>
        <v>29.8</v>
      </c>
      <c r="F45" s="64">
        <f>SUM(C45:E45)</f>
        <v>1811.6</v>
      </c>
      <c r="G45" s="52">
        <f>L28*0.2+I25*0.2</f>
        <v>65.4</v>
      </c>
      <c r="H45" s="64">
        <f>L28*0.3+I26*0.3</f>
        <v>95.1</v>
      </c>
      <c r="I45" s="53">
        <f>F45+G45</f>
        <v>1877</v>
      </c>
      <c r="J45" s="49">
        <f>F45+H45</f>
        <v>1906.6999999999998</v>
      </c>
    </row>
    <row r="46" spans="1:10" s="6" customFormat="1" ht="11.25">
      <c r="A46" s="67" t="s">
        <v>62</v>
      </c>
      <c r="B46" s="68"/>
      <c r="C46" s="33">
        <f>F28</f>
        <v>1038</v>
      </c>
      <c r="D46" s="63"/>
      <c r="E46" s="63"/>
      <c r="F46" s="64">
        <f t="shared" si="3"/>
        <v>1038</v>
      </c>
      <c r="G46" s="52"/>
      <c r="H46" s="64"/>
      <c r="I46" s="53"/>
      <c r="J46" s="49"/>
    </row>
    <row r="47" spans="1:10" s="6" customFormat="1" ht="11.25">
      <c r="A47" s="67" t="s">
        <v>20</v>
      </c>
      <c r="B47" s="68"/>
      <c r="C47" s="33">
        <f>D29+E29</f>
        <v>544.1</v>
      </c>
      <c r="D47" s="63"/>
      <c r="E47" s="63"/>
      <c r="F47" s="64">
        <f t="shared" si="3"/>
        <v>544.1</v>
      </c>
      <c r="G47" s="52">
        <f>L29*0.2</f>
        <v>30.8</v>
      </c>
      <c r="H47" s="64">
        <f>L29*0.3</f>
        <v>46.199999999999996</v>
      </c>
      <c r="I47" s="53">
        <f>F47+G47</f>
        <v>574.9</v>
      </c>
      <c r="J47" s="49">
        <f t="shared" si="4"/>
        <v>590.3000000000001</v>
      </c>
    </row>
    <row r="48" spans="1:10" ht="12.75">
      <c r="A48" s="69" t="s">
        <v>23</v>
      </c>
      <c r="B48" s="70"/>
      <c r="C48" s="33">
        <f>C34</f>
        <v>2516</v>
      </c>
      <c r="D48" s="63"/>
      <c r="E48" s="63">
        <f>W34*0.3</f>
        <v>0</v>
      </c>
      <c r="F48" s="64">
        <f t="shared" si="3"/>
        <v>2516</v>
      </c>
      <c r="G48" s="52">
        <f>L34*0.2</f>
        <v>94.2</v>
      </c>
      <c r="H48" s="64">
        <f>L34*0.3</f>
        <v>141.29999999999998</v>
      </c>
      <c r="I48" s="53">
        <f>F48+G48</f>
        <v>2610.2</v>
      </c>
      <c r="J48" s="49">
        <f t="shared" si="4"/>
        <v>2657.3</v>
      </c>
    </row>
    <row r="49" spans="1:10" ht="12.75">
      <c r="A49" s="67" t="s">
        <v>24</v>
      </c>
      <c r="B49" s="68"/>
      <c r="C49" s="33">
        <f>C34</f>
        <v>2516</v>
      </c>
      <c r="D49" s="63">
        <f>F25</f>
        <v>293.7</v>
      </c>
      <c r="E49" s="63">
        <f>C14</f>
        <v>68.8</v>
      </c>
      <c r="F49" s="64">
        <f t="shared" si="3"/>
        <v>2878.5</v>
      </c>
      <c r="G49" s="52">
        <f>L34*0.2+H25*0.2</f>
        <v>123.60000000000001</v>
      </c>
      <c r="H49" s="64">
        <f>L34*0.3+H25*0.3</f>
        <v>185.39999999999998</v>
      </c>
      <c r="I49" s="53">
        <f>F49+G49</f>
        <v>3002.1</v>
      </c>
      <c r="J49" s="49">
        <f t="shared" si="4"/>
        <v>3063.9</v>
      </c>
    </row>
    <row r="50" spans="1:10" ht="12.75">
      <c r="A50" s="69" t="s">
        <v>25</v>
      </c>
      <c r="B50" s="70"/>
      <c r="C50" s="33">
        <f>C34</f>
        <v>2516</v>
      </c>
      <c r="D50" s="63">
        <f>F25</f>
        <v>293.7</v>
      </c>
      <c r="E50" s="63"/>
      <c r="F50" s="64">
        <f t="shared" si="3"/>
        <v>2809.7</v>
      </c>
      <c r="G50" s="52">
        <f>L34*0.2+H25*0.2</f>
        <v>123.60000000000001</v>
      </c>
      <c r="H50" s="64">
        <f>L34*0.3+H25*0.3</f>
        <v>185.39999999999998</v>
      </c>
      <c r="I50" s="53">
        <f>F50+G50</f>
        <v>2933.2999999999997</v>
      </c>
      <c r="J50" s="49">
        <f t="shared" si="4"/>
        <v>2995.1</v>
      </c>
    </row>
    <row r="51" spans="1:10" ht="12.75">
      <c r="A51" s="67" t="s">
        <v>43</v>
      </c>
      <c r="B51" s="68"/>
      <c r="C51" s="33">
        <f>C34</f>
        <v>2516</v>
      </c>
      <c r="D51" s="63">
        <f>F25</f>
        <v>293.7</v>
      </c>
      <c r="E51" s="63">
        <f>C7</f>
        <v>5.7</v>
      </c>
      <c r="F51" s="64">
        <f aca="true" t="shared" si="5" ref="F51:F57">SUM(C51:E51)</f>
        <v>2815.3999999999996</v>
      </c>
      <c r="G51" s="52">
        <f>L34*0.2+H25*0.2</f>
        <v>123.60000000000001</v>
      </c>
      <c r="H51" s="64">
        <f>L34*0.3+H25*0.3</f>
        <v>185.39999999999998</v>
      </c>
      <c r="I51" s="53">
        <f>F51+G51</f>
        <v>2938.9999999999995</v>
      </c>
      <c r="J51" s="49">
        <f t="shared" si="4"/>
        <v>3000.7999999999997</v>
      </c>
    </row>
    <row r="52" spans="1:10" ht="12.75">
      <c r="A52" s="67" t="s">
        <v>57</v>
      </c>
      <c r="B52" s="68"/>
      <c r="C52" s="33">
        <f>C34</f>
        <v>2516</v>
      </c>
      <c r="D52" s="63">
        <f>F25</f>
        <v>293.7</v>
      </c>
      <c r="E52" s="63"/>
      <c r="F52" s="64">
        <f t="shared" si="5"/>
        <v>2809.7</v>
      </c>
      <c r="G52" s="52"/>
      <c r="H52" s="64"/>
      <c r="I52" s="53"/>
      <c r="J52" s="49"/>
    </row>
    <row r="53" spans="1:10" ht="12.75">
      <c r="A53" s="67" t="s">
        <v>13</v>
      </c>
      <c r="B53" s="68"/>
      <c r="C53" s="33">
        <f>I34</f>
        <v>466.70000000000005</v>
      </c>
      <c r="D53" s="63"/>
      <c r="E53" s="63"/>
      <c r="F53" s="64">
        <f t="shared" si="5"/>
        <v>466.70000000000005</v>
      </c>
      <c r="G53" s="52"/>
      <c r="H53" s="64"/>
      <c r="I53" s="53"/>
      <c r="J53" s="49"/>
    </row>
    <row r="54" spans="1:10" ht="12.75">
      <c r="A54" s="67" t="s">
        <v>45</v>
      </c>
      <c r="B54" s="68"/>
      <c r="C54" s="33">
        <f>J34</f>
        <v>321</v>
      </c>
      <c r="D54" s="63"/>
      <c r="E54" s="63"/>
      <c r="F54" s="64">
        <f t="shared" si="5"/>
        <v>321</v>
      </c>
      <c r="G54" s="52"/>
      <c r="H54" s="64"/>
      <c r="I54" s="53"/>
      <c r="J54" s="49"/>
    </row>
    <row r="55" spans="1:10" ht="12.75">
      <c r="A55" s="67" t="s">
        <v>46</v>
      </c>
      <c r="B55" s="68"/>
      <c r="C55" s="33">
        <f>K34+K40</f>
        <v>46.6</v>
      </c>
      <c r="D55" s="63"/>
      <c r="E55" s="63"/>
      <c r="F55" s="64">
        <f t="shared" si="5"/>
        <v>46.6</v>
      </c>
      <c r="G55" s="52"/>
      <c r="H55" s="64"/>
      <c r="I55" s="53"/>
      <c r="J55" s="49"/>
    </row>
    <row r="56" spans="1:10" ht="12.75">
      <c r="A56" s="67" t="s">
        <v>47</v>
      </c>
      <c r="B56" s="68"/>
      <c r="C56" s="33">
        <f>SUM(C54:C55)</f>
        <v>367.6</v>
      </c>
      <c r="D56" s="63"/>
      <c r="E56" s="63"/>
      <c r="F56" s="64">
        <f t="shared" si="5"/>
        <v>367.6</v>
      </c>
      <c r="G56" s="52"/>
      <c r="H56" s="64"/>
      <c r="I56" s="53"/>
      <c r="J56" s="49"/>
    </row>
    <row r="57" spans="1:10" ht="12.75">
      <c r="A57" s="67" t="s">
        <v>1</v>
      </c>
      <c r="B57" s="68"/>
      <c r="C57" s="33">
        <f>C40</f>
        <v>193.9</v>
      </c>
      <c r="D57" s="63">
        <f>D25</f>
        <v>73.80000000000001</v>
      </c>
      <c r="E57" s="63"/>
      <c r="F57" s="64">
        <f t="shared" si="5"/>
        <v>267.70000000000005</v>
      </c>
      <c r="G57" s="52"/>
      <c r="H57" s="64"/>
      <c r="I57" s="53"/>
      <c r="J57" s="49"/>
    </row>
    <row r="58" ht="12.75">
      <c r="F58" s="62"/>
    </row>
    <row r="59" spans="1:5" ht="12.75">
      <c r="A59" s="36"/>
      <c r="B59" s="34"/>
      <c r="C59" s="34"/>
      <c r="D59" s="34"/>
      <c r="E59" s="34"/>
    </row>
    <row r="60" spans="1:5" ht="12.75">
      <c r="A60" s="46"/>
      <c r="B60" s="34"/>
      <c r="C60" s="34"/>
      <c r="D60" s="34"/>
      <c r="E60" s="34"/>
    </row>
    <row r="61" spans="1:5" ht="12.75">
      <c r="A61" s="46"/>
      <c r="B61" s="34"/>
      <c r="C61" s="34"/>
      <c r="D61" s="34"/>
      <c r="E61" s="34"/>
    </row>
    <row r="62" spans="1:5" ht="12.75">
      <c r="A62" s="46"/>
      <c r="B62" s="34"/>
      <c r="C62" s="34"/>
      <c r="D62" s="34"/>
      <c r="E62" s="34"/>
    </row>
    <row r="63" spans="1:5" ht="12.75">
      <c r="A63" s="46"/>
      <c r="B63" s="34"/>
      <c r="C63" s="34"/>
      <c r="D63" s="34"/>
      <c r="E63" s="34"/>
    </row>
    <row r="64" spans="1:5" ht="12.75">
      <c r="A64" s="46"/>
      <c r="B64" s="34"/>
      <c r="C64" s="34"/>
      <c r="D64" s="34"/>
      <c r="E64" s="34"/>
    </row>
    <row r="65" spans="1:5" ht="12.75">
      <c r="A65" s="46"/>
      <c r="B65" s="34"/>
      <c r="C65" s="34"/>
      <c r="D65" s="34"/>
      <c r="E65" s="34"/>
    </row>
    <row r="66" spans="2:5" ht="12.75">
      <c r="B66" s="34"/>
      <c r="C66" s="34"/>
      <c r="D66" s="34"/>
      <c r="E66" s="34"/>
    </row>
    <row r="67" spans="2:5" ht="12.75">
      <c r="B67" s="34"/>
      <c r="C67" s="34"/>
      <c r="D67" s="34"/>
      <c r="E67" s="34"/>
    </row>
    <row r="68" spans="2:5" ht="12.75">
      <c r="B68" s="34"/>
      <c r="C68" s="34"/>
      <c r="D68" s="34"/>
      <c r="E68" s="34"/>
    </row>
    <row r="69" spans="2:5" ht="12.75">
      <c r="B69" s="34"/>
      <c r="C69" s="34"/>
      <c r="D69" s="34"/>
      <c r="E69" s="34"/>
    </row>
    <row r="70" spans="2:6" ht="12.75">
      <c r="B70" s="34"/>
      <c r="C70" s="34"/>
      <c r="D70" s="34"/>
      <c r="E70" s="34"/>
      <c r="F70" s="34"/>
    </row>
    <row r="71" ht="12.75">
      <c r="F71" s="34"/>
    </row>
    <row r="72" spans="2:11" ht="12.75">
      <c r="B72" s="46"/>
      <c r="C72" s="46"/>
      <c r="D72" s="46"/>
      <c r="E72" s="46"/>
      <c r="F72" s="46"/>
      <c r="G72" s="46"/>
      <c r="H72" s="46"/>
      <c r="I72" s="46"/>
      <c r="J72" s="46"/>
      <c r="K72" s="46"/>
    </row>
    <row r="73" spans="2:11" ht="12.75">
      <c r="B73" s="46"/>
      <c r="C73" s="46"/>
      <c r="D73" s="46"/>
      <c r="E73" s="46"/>
      <c r="F73" s="46"/>
      <c r="G73" s="46"/>
      <c r="H73" s="46"/>
      <c r="I73" s="46"/>
      <c r="J73" s="46"/>
      <c r="K73" s="46"/>
    </row>
    <row r="74" spans="2:11" ht="12.75">
      <c r="B74" s="46"/>
      <c r="C74" s="46"/>
      <c r="D74" s="46"/>
      <c r="E74" s="46"/>
      <c r="F74" s="46"/>
      <c r="G74" s="46"/>
      <c r="H74" s="46"/>
      <c r="I74" s="46"/>
      <c r="J74" s="46"/>
      <c r="K74" s="46"/>
    </row>
    <row r="75" spans="2:11" ht="12.75">
      <c r="B75" s="46"/>
      <c r="C75" s="46"/>
      <c r="D75" s="46"/>
      <c r="E75" s="46"/>
      <c r="F75" s="46"/>
      <c r="G75" s="46"/>
      <c r="H75" s="46"/>
      <c r="I75" s="46"/>
      <c r="J75" s="46"/>
      <c r="K75" s="46"/>
    </row>
    <row r="76" spans="2:11" ht="12.75" customHeight="1">
      <c r="B76" s="46"/>
      <c r="C76" s="46"/>
      <c r="D76" s="46"/>
      <c r="E76" s="46"/>
      <c r="F76" s="46"/>
      <c r="G76" s="46"/>
      <c r="H76" s="46"/>
      <c r="I76" s="46"/>
      <c r="J76" s="46"/>
      <c r="K76" s="46"/>
    </row>
    <row r="77" spans="2:11" ht="12.75">
      <c r="B77" s="46"/>
      <c r="C77" s="46"/>
      <c r="D77" s="46"/>
      <c r="E77" s="46"/>
      <c r="F77" s="46"/>
      <c r="G77" s="46"/>
      <c r="H77" s="46"/>
      <c r="I77" s="46"/>
      <c r="J77" s="46"/>
      <c r="K77" s="46"/>
    </row>
    <row r="78" ht="12.75">
      <c r="F78" s="34"/>
    </row>
    <row r="79" ht="12.75">
      <c r="F79" s="34"/>
    </row>
    <row r="80" ht="12.75">
      <c r="F80" s="34"/>
    </row>
    <row r="81" ht="12.75">
      <c r="F81" s="34"/>
    </row>
  </sheetData>
  <sheetProtection password="841B" sheet="1" objects="1" scenarios="1"/>
  <mergeCells count="22">
    <mergeCell ref="A43:B43"/>
    <mergeCell ref="A52:B52"/>
    <mergeCell ref="A53:B53"/>
    <mergeCell ref="A57:B57"/>
    <mergeCell ref="A54:B54"/>
    <mergeCell ref="A55:B55"/>
    <mergeCell ref="A56:B56"/>
    <mergeCell ref="A51:B51"/>
    <mergeCell ref="A48:B48"/>
    <mergeCell ref="A44:B44"/>
    <mergeCell ref="A3:F3"/>
    <mergeCell ref="G4:J6"/>
    <mergeCell ref="A15:H15"/>
    <mergeCell ref="I42:J42"/>
    <mergeCell ref="G42:H42"/>
    <mergeCell ref="A26:F26"/>
    <mergeCell ref="A41:J41"/>
    <mergeCell ref="A40:B40"/>
    <mergeCell ref="A46:B46"/>
    <mergeCell ref="A50:B50"/>
    <mergeCell ref="A49:B49"/>
    <mergeCell ref="A47:B47"/>
  </mergeCells>
  <printOptions/>
  <pageMargins left="0.75" right="0.75" top="1" bottom="1" header="0.5" footer="0.5"/>
  <pageSetup horizontalDpi="300" verticalDpi="300" orientation="landscape"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Airline Converter</dc:title>
  <dc:subject/>
  <dc:creator>Bahram Khalighi</dc:creator>
  <cp:keywords/>
  <dc:description/>
  <cp:lastModifiedBy>Paul Hamrick</cp:lastModifiedBy>
  <cp:lastPrinted>2006-12-05T02:49:43Z</cp:lastPrinted>
  <dcterms:created xsi:type="dcterms:W3CDTF">2001-01-13T23:51:45Z</dcterms:created>
  <dcterms:modified xsi:type="dcterms:W3CDTF">2006-12-14T17:27:16Z</dcterms:modified>
  <cp:category/>
  <cp:version/>
  <cp:contentType/>
  <cp:contentStatus/>
</cp:coreProperties>
</file>